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RZiS 2023" sheetId="1" r:id="rId1"/>
    <sheet name="Arkusz2" sheetId="2" r:id="rId2"/>
    <sheet name="Arkusz3" sheetId="3" r:id="rId3"/>
  </sheets>
  <definedNames>
    <definedName name="_xlnm.Print_Area" localSheetId="0">'RZiS 2023'!$A$1:$D$64</definedName>
  </definedNames>
  <calcPr calcId="125725"/>
</workbook>
</file>

<file path=xl/calcChain.xml><?xml version="1.0" encoding="utf-8"?>
<calcChain xmlns="http://schemas.openxmlformats.org/spreadsheetml/2006/main">
  <c r="C34" i="1"/>
  <c r="C31" s="1"/>
  <c r="C33"/>
  <c r="D48"/>
  <c r="D36"/>
  <c r="D31"/>
  <c r="D26"/>
  <c r="D23"/>
  <c r="D22" s="1"/>
  <c r="D11"/>
  <c r="D7"/>
  <c r="D5" s="1"/>
  <c r="D3" s="1"/>
  <c r="C27"/>
  <c r="C26" s="1"/>
  <c r="C23"/>
  <c r="C22" s="1"/>
  <c r="C5"/>
  <c r="C3" s="1"/>
  <c r="C20"/>
  <c r="C11" s="1"/>
  <c r="C48"/>
  <c r="C36"/>
  <c r="D25" l="1"/>
  <c r="D35" s="1"/>
  <c r="D55" s="1"/>
  <c r="D58" s="1"/>
  <c r="D63" s="1"/>
  <c r="C25"/>
  <c r="C35" l="1"/>
  <c r="C55" s="1"/>
  <c r="C58" s="1"/>
  <c r="C63" s="1"/>
</calcChain>
</file>

<file path=xl/sharedStrings.xml><?xml version="1.0" encoding="utf-8"?>
<sst xmlns="http://schemas.openxmlformats.org/spreadsheetml/2006/main" count="152" uniqueCount="84">
  <si>
    <t>Wiersz</t>
  </si>
  <si>
    <t>Wyszczególnienie</t>
  </si>
  <si>
    <t>za okres 01.01.2023 - 31.12.2023</t>
  </si>
  <si>
    <t>A.</t>
  </si>
  <si>
    <t xml:space="preserve"> Przychody netto ze sprzedaży i zrównane z nimi, w tym:</t>
  </si>
  <si>
    <t xml:space="preserve">      – od jednostek powiązanych</t>
  </si>
  <si>
    <t>-</t>
  </si>
  <si>
    <t>I.</t>
  </si>
  <si>
    <t>Przychody netto ze sprzedaży produktów, z tego:</t>
  </si>
  <si>
    <t xml:space="preserve"> a) z opłat</t>
  </si>
  <si>
    <t xml:space="preserve"> b) z działalności własnej</t>
  </si>
  <si>
    <t>II.</t>
  </si>
  <si>
    <t xml:space="preserve"> Zmiana stanu produktów (zwiększenie – wart. dodatnia,  zmniejszenie – wart. ujemna)</t>
  </si>
  <si>
    <t>III.</t>
  </si>
  <si>
    <t xml:space="preserve"> Koszt wytworzenia produktów na własne potrzeby jednostki</t>
  </si>
  <si>
    <t>IV.</t>
  </si>
  <si>
    <t xml:space="preserve"> Przychody netto ze sprzedaży towarów i materiałów</t>
  </si>
  <si>
    <t>B.</t>
  </si>
  <si>
    <t xml:space="preserve"> Koszty działalności operacyjnej</t>
  </si>
  <si>
    <t xml:space="preserve"> Amortyzacja</t>
  </si>
  <si>
    <t xml:space="preserve"> Zużycie materiałów i energii</t>
  </si>
  <si>
    <t xml:space="preserve"> Usługi obce</t>
  </si>
  <si>
    <t xml:space="preserve"> Podatki i opłaty, w tym:</t>
  </si>
  <si>
    <t xml:space="preserve">     – podatek akcyzowy</t>
  </si>
  <si>
    <t>V.</t>
  </si>
  <si>
    <t xml:space="preserve"> Wynagrodzenia</t>
  </si>
  <si>
    <t>VI.</t>
  </si>
  <si>
    <t xml:space="preserve"> Ubezpieczenia społeczne i inne świadczenia, w tym:</t>
  </si>
  <si>
    <t xml:space="preserve">     – emerytalne</t>
  </si>
  <si>
    <t>VII.</t>
  </si>
  <si>
    <t xml:space="preserve"> Pozostałe koszty rodzajowe</t>
  </si>
  <si>
    <t>VIII.</t>
  </si>
  <si>
    <t>Wartość sprzedanych towarów i materiałów</t>
  </si>
  <si>
    <t>IX.</t>
  </si>
  <si>
    <t>Razem koszty rodzajowe, z tego:</t>
  </si>
  <si>
    <t xml:space="preserve"> a) z eksploatacji i utrzymania nieruchomości</t>
  </si>
  <si>
    <t>C.</t>
  </si>
  <si>
    <t xml:space="preserve"> Zysk (strata) ze sprzedaży (A–B)</t>
  </si>
  <si>
    <t>D.</t>
  </si>
  <si>
    <t xml:space="preserve"> Pozostałe przychody operacyjne</t>
  </si>
  <si>
    <t xml:space="preserve"> Zysk z tytułu rozchodu niefinansowych aktywów trwałych</t>
  </si>
  <si>
    <t xml:space="preserve"> Dotacje</t>
  </si>
  <si>
    <t>Aktualizacja wartości aktywów niefinansowych</t>
  </si>
  <si>
    <t xml:space="preserve"> Inne przychody operacyjne</t>
  </si>
  <si>
    <t>E.</t>
  </si>
  <si>
    <t xml:space="preserve"> Pozostałe koszty operacyjne</t>
  </si>
  <si>
    <t xml:space="preserve"> Strata z tytułu rozchodu niefinansowych aktywów trwałych</t>
  </si>
  <si>
    <t xml:space="preserve"> Aktualizacja wartości aktywów niefinansowych</t>
  </si>
  <si>
    <t xml:space="preserve"> Inne koszty operacyjne</t>
  </si>
  <si>
    <t>F.</t>
  </si>
  <si>
    <t xml:space="preserve"> Zysk (strata) z działalności operacyjnej (C+D–E)</t>
  </si>
  <si>
    <t>G.</t>
  </si>
  <si>
    <t xml:space="preserve"> Przychody finansowe</t>
  </si>
  <si>
    <t xml:space="preserve"> Dywidendy i udziały w zyskach, w tym:</t>
  </si>
  <si>
    <t xml:space="preserve">  a) od jednostek powiązanych, w tym:</t>
  </si>
  <si>
    <t xml:space="preserve">      –  w których jednostka posiada zaangażowanie w kapitale</t>
  </si>
  <si>
    <t xml:space="preserve">  b) od jednostek pozostałych, w tym:</t>
  </si>
  <si>
    <t xml:space="preserve"> Odsetki, w tym:</t>
  </si>
  <si>
    <t xml:space="preserve">      –  od jednostek powiązanych</t>
  </si>
  <si>
    <t xml:space="preserve"> Zysk z tytułu rozchodu aktywów finansowych, w tym:</t>
  </si>
  <si>
    <t xml:space="preserve"> Aktualizacja wartości aktywów finansowych</t>
  </si>
  <si>
    <t xml:space="preserve"> Inne</t>
  </si>
  <si>
    <t>H.</t>
  </si>
  <si>
    <t xml:space="preserve"> Koszty finansowe</t>
  </si>
  <si>
    <t xml:space="preserve">      – dla jednostek powiązanych</t>
  </si>
  <si>
    <t xml:space="preserve"> Strata z tytułu rozchodu aktywów finansowych, w tym:</t>
  </si>
  <si>
    <t xml:space="preserve">      – w jednostkach powiązanych</t>
  </si>
  <si>
    <t>Zysk (strata) brutto (F+G-H)</t>
  </si>
  <si>
    <t>I</t>
  </si>
  <si>
    <t>Nadwyżka przychodów nad kosztami betto za rok ubiegły (+)</t>
  </si>
  <si>
    <t>II</t>
  </si>
  <si>
    <t>Nadwyżka kosztów nad przychodami za rok ubiegły (-)</t>
  </si>
  <si>
    <t>III</t>
  </si>
  <si>
    <t xml:space="preserve"> Zysk (strata) brutto po uwzględnieniu nadwyżki przychodów i kosztów z roku ubiegłgo(I + I.I - I.II)</t>
  </si>
  <si>
    <t>J.</t>
  </si>
  <si>
    <t xml:space="preserve"> Podatek dochodowy</t>
  </si>
  <si>
    <t>K</t>
  </si>
  <si>
    <t>Pozostałe obowiązkowe zmniejszenia zysku (zwiększenia straty)</t>
  </si>
  <si>
    <t xml:space="preserve">Nadwyżka przychodów netto z roku bieżącego (-)      </t>
  </si>
  <si>
    <t xml:space="preserve">Nadwyżka kosztów netto z roku bieżącego (+)         </t>
  </si>
  <si>
    <t>Zysk (strata) netto(I. III -J - K - I+II)</t>
  </si>
  <si>
    <t>Kielce, dnia  11.02.2025r</t>
  </si>
  <si>
    <t xml:space="preserve">   Świętokrzyska Spółdzielnia Mieszkaniowa             Rachunek zysków i strat (porównawczy)    sporządzony na dzień 31.12.2024 r.                                      </t>
  </si>
  <si>
    <t>za okres  01.01.2024- 31.12.2024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</si>
</sst>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rgb="FFFF0000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43" fontId="3" fillId="2" borderId="3" xfId="1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3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3" fontId="5" fillId="0" borderId="4" xfId="0" applyNumberFormat="1" applyFont="1" applyBorder="1" applyAlignment="1">
      <alignment vertical="center" wrapText="1"/>
    </xf>
    <xf numFmtId="43" fontId="4" fillId="0" borderId="4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43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/>
    </xf>
    <xf numFmtId="43" fontId="0" fillId="0" borderId="0" xfId="0" applyNumberFormat="1" applyAlignment="1">
      <alignment vertical="center"/>
    </xf>
    <xf numFmtId="4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43" fontId="3" fillId="2" borderId="2" xfId="1" applyNumberFormat="1" applyFont="1" applyFill="1" applyBorder="1" applyAlignment="1">
      <alignment horizontal="center" vertical="center" wrapText="1"/>
    </xf>
    <xf numFmtId="43" fontId="0" fillId="3" borderId="0" xfId="0" applyNumberFormat="1" applyFill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view="pageBreakPreview" zoomScaleNormal="100" zoomScaleSheetLayoutView="100" workbookViewId="0">
      <selection activeCell="G7" sqref="G7"/>
    </sheetView>
  </sheetViews>
  <sheetFormatPr defaultColWidth="9.109375" defaultRowHeight="14.4"/>
  <cols>
    <col min="1" max="1" width="6.5546875" style="1" customWidth="1"/>
    <col min="2" max="2" width="67.6640625" style="1" customWidth="1"/>
    <col min="3" max="3" width="21.33203125" style="39" customWidth="1"/>
    <col min="4" max="4" width="20.5546875" style="39" customWidth="1"/>
    <col min="5" max="5" width="16" style="1" bestFit="1" customWidth="1"/>
    <col min="6" max="7" width="15" style="1" bestFit="1" customWidth="1"/>
    <col min="8" max="8" width="12.6640625" style="1" bestFit="1" customWidth="1"/>
    <col min="9" max="16384" width="9.109375" style="1"/>
  </cols>
  <sheetData>
    <row r="1" spans="1:13" ht="57" customHeight="1" thickBot="1">
      <c r="A1" s="41" t="s">
        <v>82</v>
      </c>
      <c r="B1" s="41"/>
      <c r="C1" s="41"/>
      <c r="D1" s="1"/>
    </row>
    <row r="2" spans="1:13" ht="34.5" customHeight="1" thickBot="1">
      <c r="A2" s="2" t="s">
        <v>0</v>
      </c>
      <c r="B2" s="2" t="s">
        <v>1</v>
      </c>
      <c r="C2" s="3" t="s">
        <v>83</v>
      </c>
      <c r="D2" s="3" t="s">
        <v>2</v>
      </c>
      <c r="E2" s="4"/>
      <c r="F2" s="5"/>
      <c r="G2" s="5"/>
      <c r="H2" s="5"/>
      <c r="I2" s="5"/>
      <c r="J2" s="5"/>
      <c r="K2" s="5"/>
      <c r="L2" s="5"/>
      <c r="M2" s="5"/>
    </row>
    <row r="3" spans="1:13" s="10" customFormat="1" ht="18" customHeight="1">
      <c r="A3" s="6" t="s">
        <v>3</v>
      </c>
      <c r="B3" s="7" t="s">
        <v>4</v>
      </c>
      <c r="C3" s="8">
        <f>C5+C8+C9</f>
        <v>27188123.419999998</v>
      </c>
      <c r="D3" s="8">
        <f>D5+D8+D9</f>
        <v>24933055.499999996</v>
      </c>
      <c r="E3" s="9"/>
      <c r="F3" s="9"/>
      <c r="G3" s="9"/>
      <c r="H3" s="9"/>
      <c r="I3" s="9"/>
      <c r="J3" s="9"/>
      <c r="K3" s="9"/>
      <c r="L3" s="9"/>
      <c r="M3" s="9"/>
    </row>
    <row r="4" spans="1:13" ht="18" customHeight="1">
      <c r="A4" s="11"/>
      <c r="B4" s="12" t="s">
        <v>5</v>
      </c>
      <c r="C4" s="13" t="s">
        <v>6</v>
      </c>
      <c r="D4" s="14" t="s">
        <v>6</v>
      </c>
      <c r="H4" s="5"/>
      <c r="I4" s="5"/>
      <c r="J4" s="5"/>
      <c r="K4" s="5"/>
      <c r="L4" s="5"/>
      <c r="M4" s="5"/>
    </row>
    <row r="5" spans="1:13" ht="18" customHeight="1">
      <c r="A5" s="11" t="s">
        <v>7</v>
      </c>
      <c r="B5" s="12" t="s">
        <v>8</v>
      </c>
      <c r="C5" s="14">
        <f>C6+C7</f>
        <v>27037158.659999996</v>
      </c>
      <c r="D5" s="14">
        <f>D6+D7</f>
        <v>24877088.229999997</v>
      </c>
      <c r="H5" s="5"/>
      <c r="I5" s="5"/>
      <c r="J5" s="5"/>
      <c r="K5" s="5"/>
      <c r="L5" s="5"/>
      <c r="M5" s="5"/>
    </row>
    <row r="6" spans="1:13" ht="18" customHeight="1">
      <c r="A6" s="11"/>
      <c r="B6" s="15" t="s">
        <v>9</v>
      </c>
      <c r="C6" s="14">
        <v>22010334.239999998</v>
      </c>
      <c r="D6" s="16">
        <v>20455190.629999999</v>
      </c>
      <c r="E6" s="5"/>
      <c r="F6" s="5"/>
      <c r="G6" s="5"/>
      <c r="H6" s="5"/>
      <c r="I6" s="5"/>
      <c r="J6" s="5"/>
      <c r="K6" s="5"/>
      <c r="L6" s="5"/>
      <c r="M6" s="5"/>
    </row>
    <row r="7" spans="1:13" ht="18" customHeight="1">
      <c r="A7" s="11"/>
      <c r="B7" s="15" t="s">
        <v>10</v>
      </c>
      <c r="C7" s="14">
        <v>5026824.42</v>
      </c>
      <c r="D7" s="16">
        <f>6817436.79-2395539.19</f>
        <v>4421897.5999999996</v>
      </c>
      <c r="E7" s="5"/>
      <c r="F7" s="5"/>
      <c r="G7" s="5"/>
      <c r="H7" s="5"/>
      <c r="I7" s="5"/>
      <c r="J7" s="5"/>
      <c r="K7" s="5"/>
      <c r="L7" s="5"/>
      <c r="M7" s="5"/>
    </row>
    <row r="8" spans="1:13" ht="35.25" customHeight="1">
      <c r="A8" s="11" t="s">
        <v>11</v>
      </c>
      <c r="B8" s="17" t="s">
        <v>12</v>
      </c>
      <c r="C8" s="18">
        <v>0</v>
      </c>
      <c r="D8" s="19">
        <v>0</v>
      </c>
      <c r="E8" s="5"/>
      <c r="F8" s="5"/>
      <c r="G8" s="5"/>
      <c r="H8" s="5"/>
      <c r="I8" s="5"/>
      <c r="J8" s="5"/>
      <c r="K8" s="5"/>
      <c r="L8" s="5"/>
      <c r="M8" s="5"/>
    </row>
    <row r="9" spans="1:13" ht="18" customHeight="1">
      <c r="A9" s="11" t="s">
        <v>13</v>
      </c>
      <c r="B9" s="12" t="s">
        <v>14</v>
      </c>
      <c r="C9" s="14">
        <v>150964.76</v>
      </c>
      <c r="D9" s="14">
        <v>55967.27</v>
      </c>
      <c r="E9" s="5"/>
      <c r="F9" s="5"/>
      <c r="G9" s="5"/>
      <c r="H9" s="5"/>
      <c r="I9" s="5"/>
      <c r="J9" s="5"/>
      <c r="K9" s="5"/>
      <c r="L9" s="5"/>
      <c r="M9" s="5"/>
    </row>
    <row r="10" spans="1:13" ht="18" customHeight="1">
      <c r="A10" s="11" t="s">
        <v>15</v>
      </c>
      <c r="B10" s="12" t="s">
        <v>16</v>
      </c>
      <c r="C10" s="13" t="s">
        <v>6</v>
      </c>
      <c r="D10" s="14" t="s">
        <v>6</v>
      </c>
      <c r="E10" s="5"/>
      <c r="F10" s="5"/>
      <c r="G10" s="5"/>
      <c r="H10" s="5"/>
      <c r="I10" s="5"/>
      <c r="J10" s="5"/>
      <c r="K10" s="5"/>
      <c r="L10" s="5"/>
      <c r="M10" s="5"/>
    </row>
    <row r="11" spans="1:13" s="10" customFormat="1" ht="18" customHeight="1">
      <c r="A11" s="20" t="s">
        <v>17</v>
      </c>
      <c r="B11" s="21" t="s">
        <v>18</v>
      </c>
      <c r="C11" s="22">
        <f>C12+C13+C14+C15+C17+C18+C20+C21</f>
        <v>24939907.720000006</v>
      </c>
      <c r="D11" s="22">
        <f>D12+D13+D14+D15+D17+D18+D20</f>
        <v>23625760</v>
      </c>
      <c r="E11" s="9"/>
      <c r="F11" s="9"/>
      <c r="G11" s="9"/>
      <c r="H11" s="9"/>
      <c r="I11" s="9"/>
      <c r="J11" s="9"/>
      <c r="K11" s="9"/>
      <c r="L11" s="9"/>
      <c r="M11" s="9"/>
    </row>
    <row r="12" spans="1:13" ht="18" customHeight="1">
      <c r="A12" s="11" t="s">
        <v>7</v>
      </c>
      <c r="B12" s="12" t="s">
        <v>19</v>
      </c>
      <c r="C12" s="14">
        <v>91185.73</v>
      </c>
      <c r="D12" s="14">
        <v>79547.48</v>
      </c>
      <c r="E12" s="5"/>
      <c r="F12" s="5"/>
      <c r="G12" s="5"/>
      <c r="H12" s="5"/>
      <c r="I12" s="5"/>
      <c r="J12" s="5"/>
      <c r="K12" s="5"/>
      <c r="L12" s="5"/>
      <c r="M12" s="5"/>
    </row>
    <row r="13" spans="1:13" ht="18" customHeight="1">
      <c r="A13" s="11" t="s">
        <v>11</v>
      </c>
      <c r="B13" s="12" t="s">
        <v>20</v>
      </c>
      <c r="C13" s="14">
        <v>12102144.52</v>
      </c>
      <c r="D13" s="14">
        <v>10379780.98</v>
      </c>
      <c r="E13" s="5"/>
      <c r="F13" s="5"/>
      <c r="G13" s="5"/>
      <c r="H13" s="5"/>
      <c r="I13" s="5"/>
      <c r="J13" s="5"/>
      <c r="K13" s="5"/>
      <c r="L13" s="5"/>
      <c r="M13" s="5"/>
    </row>
    <row r="14" spans="1:13" ht="18" customHeight="1">
      <c r="A14" s="11" t="s">
        <v>13</v>
      </c>
      <c r="B14" s="12" t="s">
        <v>21</v>
      </c>
      <c r="C14" s="14">
        <v>5180356.99</v>
      </c>
      <c r="D14" s="14">
        <v>4686819.83</v>
      </c>
      <c r="E14" s="5"/>
      <c r="F14" s="5"/>
      <c r="G14" s="5"/>
      <c r="H14" s="5"/>
      <c r="I14" s="5"/>
      <c r="J14" s="5"/>
      <c r="K14" s="5"/>
      <c r="L14" s="5"/>
      <c r="M14" s="5"/>
    </row>
    <row r="15" spans="1:13" ht="18" customHeight="1">
      <c r="A15" s="11" t="s">
        <v>15</v>
      </c>
      <c r="B15" s="12" t="s">
        <v>22</v>
      </c>
      <c r="C15" s="14">
        <v>828568.69</v>
      </c>
      <c r="D15" s="14">
        <v>2656100.83</v>
      </c>
      <c r="E15" s="5"/>
      <c r="F15" s="5"/>
      <c r="G15" s="5"/>
      <c r="H15" s="5"/>
      <c r="I15" s="5"/>
      <c r="J15" s="5"/>
      <c r="K15" s="5"/>
      <c r="L15" s="5"/>
      <c r="M15" s="5"/>
    </row>
    <row r="16" spans="1:13" ht="18" customHeight="1">
      <c r="A16" s="11"/>
      <c r="B16" s="12" t="s">
        <v>23</v>
      </c>
      <c r="C16" s="14" t="s">
        <v>6</v>
      </c>
      <c r="D16" s="14">
        <v>0</v>
      </c>
      <c r="E16" s="5"/>
      <c r="F16" s="5"/>
      <c r="G16" s="5"/>
      <c r="H16" s="5"/>
      <c r="I16" s="5"/>
      <c r="J16" s="5"/>
      <c r="K16" s="5"/>
      <c r="L16" s="5"/>
      <c r="M16" s="5"/>
    </row>
    <row r="17" spans="1:13" ht="18" customHeight="1">
      <c r="A17" s="11" t="s">
        <v>24</v>
      </c>
      <c r="B17" s="12" t="s">
        <v>25</v>
      </c>
      <c r="C17" s="14">
        <v>2603770.14</v>
      </c>
      <c r="D17" s="14">
        <v>2445120.46</v>
      </c>
      <c r="E17" s="5"/>
      <c r="F17" s="5"/>
      <c r="G17" s="5"/>
      <c r="H17" s="5"/>
      <c r="I17" s="5"/>
      <c r="J17" s="5"/>
      <c r="K17" s="5"/>
      <c r="L17" s="5"/>
      <c r="M17" s="5"/>
    </row>
    <row r="18" spans="1:13" ht="18" customHeight="1">
      <c r="A18" s="11" t="s">
        <v>26</v>
      </c>
      <c r="B18" s="12" t="s">
        <v>27</v>
      </c>
      <c r="C18" s="14">
        <v>570903.78</v>
      </c>
      <c r="D18" s="14">
        <v>420755.5</v>
      </c>
      <c r="E18" s="5"/>
      <c r="F18" s="5"/>
      <c r="G18" s="5"/>
      <c r="H18" s="5"/>
      <c r="I18" s="5"/>
      <c r="J18" s="5"/>
      <c r="K18" s="5"/>
      <c r="L18" s="5"/>
      <c r="M18" s="5"/>
    </row>
    <row r="19" spans="1:13" ht="18" customHeight="1">
      <c r="A19" s="11"/>
      <c r="B19" s="12" t="s">
        <v>28</v>
      </c>
      <c r="C19" s="14">
        <v>248147.06</v>
      </c>
      <c r="D19" s="14">
        <v>223952.22</v>
      </c>
      <c r="E19" s="5"/>
      <c r="F19" s="5"/>
      <c r="G19" s="5"/>
      <c r="H19" s="5"/>
      <c r="I19" s="5"/>
      <c r="J19" s="5"/>
      <c r="K19" s="5"/>
      <c r="L19" s="5"/>
      <c r="M19" s="5"/>
    </row>
    <row r="20" spans="1:13" ht="18" customHeight="1">
      <c r="A20" s="11" t="s">
        <v>29</v>
      </c>
      <c r="B20" s="12" t="s">
        <v>30</v>
      </c>
      <c r="C20" s="14">
        <f>1336.47+7976.44+2983978.53+59874.09+509812.34</f>
        <v>3562977.8699999996</v>
      </c>
      <c r="D20" s="14">
        <v>2957634.92</v>
      </c>
      <c r="E20" s="5"/>
      <c r="F20" s="5"/>
      <c r="G20" s="5"/>
      <c r="H20" s="5"/>
      <c r="I20" s="5"/>
      <c r="J20" s="5"/>
      <c r="K20" s="5"/>
      <c r="L20" s="5"/>
      <c r="M20" s="5"/>
    </row>
    <row r="21" spans="1:13" ht="18" customHeight="1">
      <c r="A21" s="11" t="s">
        <v>31</v>
      </c>
      <c r="B21" s="12" t="s">
        <v>32</v>
      </c>
      <c r="C21" s="13"/>
      <c r="D21" s="14"/>
      <c r="E21" s="5"/>
      <c r="F21" s="5"/>
      <c r="G21" s="5"/>
      <c r="H21" s="5"/>
      <c r="I21" s="5"/>
      <c r="J21" s="5"/>
      <c r="K21" s="5"/>
      <c r="L21" s="5"/>
      <c r="M21" s="5"/>
    </row>
    <row r="22" spans="1:13" ht="18" customHeight="1">
      <c r="A22" s="23" t="s">
        <v>33</v>
      </c>
      <c r="B22" s="15" t="s">
        <v>34</v>
      </c>
      <c r="C22" s="24">
        <f>C23+C24</f>
        <v>24939907.719999999</v>
      </c>
      <c r="D22" s="24">
        <f>D23+D24</f>
        <v>23625759.999999996</v>
      </c>
      <c r="E22" s="5"/>
      <c r="F22" s="5"/>
      <c r="G22" s="5"/>
      <c r="I22" s="5"/>
      <c r="J22" s="5"/>
      <c r="K22" s="5"/>
      <c r="L22" s="5"/>
      <c r="M22" s="5"/>
    </row>
    <row r="23" spans="1:13" ht="18" customHeight="1">
      <c r="A23" s="11"/>
      <c r="B23" s="15" t="s">
        <v>35</v>
      </c>
      <c r="C23" s="14">
        <f>21797532.97+150964.76</f>
        <v>21948497.73</v>
      </c>
      <c r="D23" s="16">
        <f>20639027.58+0.02</f>
        <v>20639027.599999998</v>
      </c>
      <c r="I23" s="5"/>
      <c r="J23" s="5"/>
      <c r="K23" s="5"/>
      <c r="L23" s="5"/>
      <c r="M23" s="5"/>
    </row>
    <row r="24" spans="1:13" ht="18" customHeight="1">
      <c r="A24" s="11"/>
      <c r="B24" s="15" t="s">
        <v>10</v>
      </c>
      <c r="C24" s="14">
        <v>2991409.99</v>
      </c>
      <c r="D24" s="16">
        <v>2986732.4</v>
      </c>
      <c r="E24" s="5"/>
      <c r="F24" s="5"/>
      <c r="H24" s="5"/>
      <c r="I24" s="5"/>
      <c r="J24" s="5"/>
      <c r="K24" s="5"/>
      <c r="L24" s="5"/>
      <c r="M24" s="5"/>
    </row>
    <row r="25" spans="1:13" s="10" customFormat="1" ht="18" customHeight="1">
      <c r="A25" s="20" t="s">
        <v>36</v>
      </c>
      <c r="B25" s="21" t="s">
        <v>37</v>
      </c>
      <c r="C25" s="22">
        <f>C3-C11</f>
        <v>2248215.6999999918</v>
      </c>
      <c r="D25" s="22">
        <f>D3-D11</f>
        <v>1307295.4999999963</v>
      </c>
      <c r="E25" s="9"/>
      <c r="F25" s="9"/>
      <c r="G25" s="9"/>
      <c r="H25" s="9"/>
      <c r="I25" s="9"/>
      <c r="J25" s="9"/>
      <c r="K25" s="9"/>
      <c r="L25" s="9"/>
      <c r="M25" s="9"/>
    </row>
    <row r="26" spans="1:13" s="10" customFormat="1" ht="18" customHeight="1">
      <c r="A26" s="20" t="s">
        <v>38</v>
      </c>
      <c r="B26" s="21" t="s">
        <v>39</v>
      </c>
      <c r="C26" s="22">
        <f>C27+C28+C30</f>
        <v>619377.76</v>
      </c>
      <c r="D26" s="22">
        <f>D27+D30</f>
        <v>1523429.63</v>
      </c>
      <c r="E26" s="9"/>
      <c r="F26" s="9"/>
      <c r="G26" s="9"/>
      <c r="H26" s="9"/>
      <c r="I26" s="9"/>
      <c r="J26" s="9"/>
      <c r="K26" s="9"/>
      <c r="L26" s="9"/>
      <c r="M26" s="9"/>
    </row>
    <row r="27" spans="1:13" ht="18" customHeight="1">
      <c r="A27" s="11" t="s">
        <v>7</v>
      </c>
      <c r="B27" s="12" t="s">
        <v>40</v>
      </c>
      <c r="C27" s="14">
        <f>319000-44887.21</f>
        <v>274112.78999999998</v>
      </c>
      <c r="D27" s="14">
        <v>406.5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ht="18" customHeight="1">
      <c r="A28" s="11" t="s">
        <v>11</v>
      </c>
      <c r="B28" s="12" t="s">
        <v>41</v>
      </c>
      <c r="C28" s="14">
        <v>220179.84</v>
      </c>
      <c r="D28" s="14" t="s">
        <v>6</v>
      </c>
      <c r="E28" s="5"/>
      <c r="F28" s="5"/>
      <c r="G28" s="5"/>
      <c r="H28" s="5"/>
      <c r="I28" s="5"/>
      <c r="J28" s="5"/>
      <c r="K28" s="5"/>
      <c r="L28" s="5"/>
      <c r="M28" s="5"/>
    </row>
    <row r="29" spans="1:13" ht="18" customHeight="1">
      <c r="A29" s="11"/>
      <c r="B29" s="12" t="s">
        <v>42</v>
      </c>
      <c r="C29" s="13" t="s">
        <v>6</v>
      </c>
      <c r="D29" s="14" t="s">
        <v>6</v>
      </c>
      <c r="E29" s="5"/>
      <c r="F29" s="5"/>
      <c r="G29" s="5"/>
      <c r="H29" s="5"/>
      <c r="I29" s="5"/>
      <c r="J29" s="5"/>
      <c r="K29" s="5"/>
      <c r="L29" s="5"/>
      <c r="M29" s="5"/>
    </row>
    <row r="30" spans="1:13" ht="18" customHeight="1">
      <c r="A30" s="11" t="s">
        <v>13</v>
      </c>
      <c r="B30" s="12" t="s">
        <v>43</v>
      </c>
      <c r="C30" s="14">
        <v>125085.13</v>
      </c>
      <c r="D30" s="16">
        <v>1523023.13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s="10" customFormat="1" ht="18" customHeight="1">
      <c r="A31" s="20" t="s">
        <v>44</v>
      </c>
      <c r="B31" s="21" t="s">
        <v>45</v>
      </c>
      <c r="C31" s="22">
        <f>C33+C34</f>
        <v>289316.03999999998</v>
      </c>
      <c r="D31" s="22">
        <f>D33+D34</f>
        <v>621558.1</v>
      </c>
      <c r="E31" s="9"/>
      <c r="F31" s="9"/>
      <c r="G31" s="9"/>
      <c r="H31" s="9"/>
      <c r="I31" s="9"/>
      <c r="J31" s="9"/>
      <c r="K31" s="9"/>
      <c r="L31" s="9"/>
      <c r="M31" s="9"/>
    </row>
    <row r="32" spans="1:13" ht="18" customHeight="1">
      <c r="A32" s="11" t="s">
        <v>7</v>
      </c>
      <c r="B32" s="12" t="s">
        <v>46</v>
      </c>
      <c r="C32" s="13" t="s">
        <v>6</v>
      </c>
      <c r="D32" s="14" t="s">
        <v>6</v>
      </c>
      <c r="E32" s="5"/>
      <c r="F32" s="5"/>
      <c r="G32" s="5"/>
      <c r="H32" s="5"/>
      <c r="I32" s="5"/>
      <c r="J32" s="5"/>
      <c r="K32" s="5"/>
      <c r="L32" s="5"/>
      <c r="M32" s="5"/>
    </row>
    <row r="33" spans="1:13" ht="18" customHeight="1">
      <c r="A33" s="11" t="s">
        <v>11</v>
      </c>
      <c r="B33" s="12" t="s">
        <v>47</v>
      </c>
      <c r="C33" s="14">
        <f>5018.23+1434.44</f>
        <v>6452.67</v>
      </c>
      <c r="D33" s="14">
        <v>26271.33</v>
      </c>
      <c r="E33" s="5"/>
      <c r="F33" s="5"/>
      <c r="G33" s="5"/>
      <c r="H33" s="5"/>
      <c r="I33" s="5"/>
      <c r="J33" s="5"/>
      <c r="K33" s="5"/>
      <c r="L33" s="5"/>
      <c r="M33" s="5"/>
    </row>
    <row r="34" spans="1:13" ht="18" customHeight="1">
      <c r="A34" s="11" t="s">
        <v>13</v>
      </c>
      <c r="B34" s="12" t="s">
        <v>48</v>
      </c>
      <c r="C34" s="14">
        <f>334203.25-44887.21-6452.67</f>
        <v>282863.37</v>
      </c>
      <c r="D34" s="16">
        <v>595286.77</v>
      </c>
      <c r="E34" s="5"/>
      <c r="F34" s="5"/>
      <c r="G34" s="5"/>
      <c r="H34" s="5"/>
      <c r="I34" s="5"/>
      <c r="J34" s="5"/>
      <c r="K34" s="5"/>
      <c r="L34" s="5"/>
      <c r="M34" s="5"/>
    </row>
    <row r="35" spans="1:13" ht="18" customHeight="1">
      <c r="A35" s="20" t="s">
        <v>49</v>
      </c>
      <c r="B35" s="21" t="s">
        <v>50</v>
      </c>
      <c r="C35" s="22">
        <f>C25+C26-C31</f>
        <v>2578277.4199999915</v>
      </c>
      <c r="D35" s="22">
        <f>D25+D26-D31</f>
        <v>2209167.0299999961</v>
      </c>
      <c r="E35" s="5"/>
      <c r="F35" s="5"/>
      <c r="G35" s="5"/>
      <c r="H35" s="5"/>
      <c r="I35" s="5"/>
      <c r="J35" s="5"/>
      <c r="K35" s="5"/>
      <c r="L35" s="5"/>
      <c r="M35" s="5"/>
    </row>
    <row r="36" spans="1:13" ht="18" customHeight="1">
      <c r="A36" s="20" t="s">
        <v>51</v>
      </c>
      <c r="B36" s="21" t="s">
        <v>52</v>
      </c>
      <c r="C36" s="22">
        <f>C42</f>
        <v>649840.87</v>
      </c>
      <c r="D36" s="22">
        <f>D42</f>
        <v>872109.56</v>
      </c>
      <c r="E36" s="5"/>
      <c r="F36" s="5"/>
      <c r="G36" s="5"/>
      <c r="H36" s="5"/>
      <c r="I36" s="5"/>
      <c r="J36" s="5"/>
      <c r="K36" s="5"/>
      <c r="L36" s="5"/>
      <c r="M36" s="5"/>
    </row>
    <row r="37" spans="1:13" ht="18" customHeight="1">
      <c r="A37" s="11" t="s">
        <v>7</v>
      </c>
      <c r="B37" s="12" t="s">
        <v>53</v>
      </c>
      <c r="C37" s="13" t="s">
        <v>6</v>
      </c>
      <c r="D37" s="14" t="s">
        <v>6</v>
      </c>
      <c r="E37" s="5"/>
      <c r="F37" s="5"/>
      <c r="G37" s="5"/>
      <c r="H37" s="5"/>
      <c r="I37" s="5"/>
      <c r="J37" s="5"/>
      <c r="K37" s="5"/>
      <c r="L37" s="5"/>
      <c r="M37" s="5"/>
    </row>
    <row r="38" spans="1:13" ht="18" customHeight="1">
      <c r="A38" s="11"/>
      <c r="B38" s="12" t="s">
        <v>54</v>
      </c>
      <c r="C38" s="13" t="s">
        <v>6</v>
      </c>
      <c r="D38" s="14" t="s">
        <v>6</v>
      </c>
      <c r="E38" s="5"/>
      <c r="F38" s="5"/>
      <c r="G38" s="5"/>
      <c r="H38" s="5"/>
      <c r="I38" s="5"/>
      <c r="J38" s="5"/>
      <c r="K38" s="5"/>
      <c r="L38" s="5"/>
      <c r="M38" s="5"/>
    </row>
    <row r="39" spans="1:13" ht="18" customHeight="1">
      <c r="A39" s="11"/>
      <c r="B39" s="12" t="s">
        <v>55</v>
      </c>
      <c r="C39" s="13" t="s">
        <v>6</v>
      </c>
      <c r="D39" s="14" t="s">
        <v>6</v>
      </c>
      <c r="E39" s="5"/>
      <c r="F39" s="5"/>
      <c r="G39" s="5"/>
      <c r="H39" s="5"/>
      <c r="I39" s="5"/>
      <c r="J39" s="5"/>
      <c r="K39" s="5"/>
      <c r="L39" s="5"/>
      <c r="M39" s="5"/>
    </row>
    <row r="40" spans="1:13" ht="18" customHeight="1">
      <c r="A40" s="11"/>
      <c r="B40" s="12" t="s">
        <v>56</v>
      </c>
      <c r="C40" s="13" t="s">
        <v>6</v>
      </c>
      <c r="D40" s="14" t="s">
        <v>6</v>
      </c>
      <c r="E40" s="5"/>
      <c r="F40" s="5"/>
      <c r="G40" s="5"/>
      <c r="H40" s="5"/>
      <c r="I40" s="5"/>
      <c r="J40" s="5"/>
      <c r="K40" s="5"/>
      <c r="L40" s="5"/>
      <c r="M40" s="5"/>
    </row>
    <row r="41" spans="1:13" ht="18" customHeight="1">
      <c r="A41" s="11"/>
      <c r="B41" s="12" t="s">
        <v>55</v>
      </c>
      <c r="C41" s="13" t="s">
        <v>6</v>
      </c>
      <c r="D41" s="14" t="s">
        <v>6</v>
      </c>
      <c r="E41" s="5"/>
      <c r="F41" s="5"/>
      <c r="G41" s="5"/>
      <c r="H41" s="5"/>
      <c r="I41" s="5"/>
      <c r="J41" s="5"/>
      <c r="K41" s="5"/>
      <c r="L41" s="5"/>
      <c r="M41" s="5"/>
    </row>
    <row r="42" spans="1:13" ht="18" customHeight="1">
      <c r="A42" s="11" t="s">
        <v>11</v>
      </c>
      <c r="B42" s="12" t="s">
        <v>57</v>
      </c>
      <c r="C42" s="14">
        <v>649840.87</v>
      </c>
      <c r="D42" s="14">
        <v>872109.56</v>
      </c>
      <c r="E42" s="5"/>
      <c r="F42" s="5"/>
      <c r="G42" s="5"/>
      <c r="H42" s="5"/>
      <c r="I42" s="5"/>
      <c r="J42" s="5"/>
      <c r="K42" s="5"/>
      <c r="L42" s="5"/>
      <c r="M42" s="5"/>
    </row>
    <row r="43" spans="1:13" ht="18" customHeight="1">
      <c r="A43" s="11"/>
      <c r="B43" s="12" t="s">
        <v>58</v>
      </c>
      <c r="C43" s="13" t="s">
        <v>6</v>
      </c>
      <c r="D43" s="14" t="s">
        <v>6</v>
      </c>
      <c r="E43" s="5"/>
      <c r="F43" s="5"/>
      <c r="G43" s="5"/>
      <c r="H43" s="5"/>
      <c r="I43" s="5"/>
      <c r="J43" s="5"/>
      <c r="K43" s="5"/>
      <c r="L43" s="5"/>
      <c r="M43" s="5"/>
    </row>
    <row r="44" spans="1:13" ht="18" customHeight="1">
      <c r="A44" s="11" t="s">
        <v>13</v>
      </c>
      <c r="B44" s="12" t="s">
        <v>59</v>
      </c>
      <c r="C44" s="13" t="s">
        <v>6</v>
      </c>
      <c r="D44" s="14" t="s">
        <v>6</v>
      </c>
      <c r="E44" s="5"/>
      <c r="F44" s="5"/>
      <c r="G44" s="5"/>
      <c r="H44" s="5"/>
      <c r="I44" s="5"/>
      <c r="J44" s="5"/>
      <c r="K44" s="5"/>
      <c r="L44" s="5"/>
      <c r="M44" s="5"/>
    </row>
    <row r="45" spans="1:13" ht="18" customHeight="1">
      <c r="A45" s="11"/>
      <c r="B45" s="12" t="s">
        <v>58</v>
      </c>
      <c r="C45" s="13" t="s">
        <v>6</v>
      </c>
      <c r="D45" s="14" t="s">
        <v>6</v>
      </c>
      <c r="E45" s="5"/>
      <c r="F45" s="5"/>
      <c r="G45" s="5"/>
      <c r="H45" s="5"/>
      <c r="I45" s="5"/>
      <c r="J45" s="5"/>
      <c r="K45" s="5"/>
      <c r="L45" s="5"/>
      <c r="M45" s="5"/>
    </row>
    <row r="46" spans="1:13" ht="18" customHeight="1">
      <c r="A46" s="11" t="s">
        <v>15</v>
      </c>
      <c r="B46" s="12" t="s">
        <v>60</v>
      </c>
      <c r="C46" s="13" t="s">
        <v>6</v>
      </c>
      <c r="D46" s="14" t="s">
        <v>6</v>
      </c>
      <c r="E46" s="5"/>
      <c r="F46" s="5"/>
      <c r="G46" s="5"/>
      <c r="H46" s="5"/>
      <c r="I46" s="5"/>
      <c r="J46" s="5"/>
      <c r="K46" s="5"/>
    </row>
    <row r="47" spans="1:13" ht="18" customHeight="1">
      <c r="A47" s="11" t="s">
        <v>24</v>
      </c>
      <c r="B47" s="12" t="s">
        <v>61</v>
      </c>
      <c r="C47" s="13" t="s">
        <v>6</v>
      </c>
      <c r="D47" s="14" t="s">
        <v>6</v>
      </c>
      <c r="E47" s="5"/>
      <c r="F47" s="5"/>
      <c r="G47" s="5"/>
      <c r="H47" s="5"/>
      <c r="I47" s="5"/>
      <c r="J47" s="5"/>
      <c r="K47" s="5"/>
    </row>
    <row r="48" spans="1:13" s="10" customFormat="1" ht="18" customHeight="1">
      <c r="A48" s="20" t="s">
        <v>62</v>
      </c>
      <c r="B48" s="21" t="s">
        <v>63</v>
      </c>
      <c r="C48" s="22">
        <f>C54</f>
        <v>10974.37</v>
      </c>
      <c r="D48" s="22">
        <f>D54</f>
        <v>25759.15</v>
      </c>
      <c r="E48" s="9"/>
      <c r="F48" s="9"/>
      <c r="G48" s="9"/>
      <c r="H48" s="9"/>
      <c r="I48" s="9"/>
      <c r="J48" s="9"/>
      <c r="K48" s="9"/>
    </row>
    <row r="49" spans="1:11" ht="15.6">
      <c r="A49" s="11" t="s">
        <v>7</v>
      </c>
      <c r="B49" s="12" t="s">
        <v>57</v>
      </c>
      <c r="C49" s="14" t="s">
        <v>6</v>
      </c>
      <c r="D49" s="16" t="s">
        <v>6</v>
      </c>
      <c r="E49" s="5"/>
      <c r="F49" s="5"/>
      <c r="G49" s="5"/>
      <c r="H49" s="5"/>
      <c r="I49" s="5"/>
      <c r="J49" s="5"/>
      <c r="K49" s="5"/>
    </row>
    <row r="50" spans="1:11" ht="15.6">
      <c r="A50" s="11"/>
      <c r="B50" s="12" t="s">
        <v>64</v>
      </c>
      <c r="C50" s="14" t="s">
        <v>6</v>
      </c>
      <c r="D50" s="16" t="s">
        <v>6</v>
      </c>
      <c r="E50" s="5"/>
      <c r="F50" s="5"/>
      <c r="G50" s="5"/>
      <c r="H50" s="5"/>
      <c r="I50" s="5"/>
      <c r="J50" s="5"/>
      <c r="K50" s="5"/>
    </row>
    <row r="51" spans="1:11" ht="15.6">
      <c r="A51" s="11" t="s">
        <v>11</v>
      </c>
      <c r="B51" s="12" t="s">
        <v>65</v>
      </c>
      <c r="C51" s="14" t="s">
        <v>6</v>
      </c>
      <c r="D51" s="16" t="s">
        <v>6</v>
      </c>
    </row>
    <row r="52" spans="1:11" ht="15.6">
      <c r="A52" s="11"/>
      <c r="B52" s="12" t="s">
        <v>66</v>
      </c>
      <c r="C52" s="14" t="s">
        <v>6</v>
      </c>
      <c r="D52" s="16" t="s">
        <v>6</v>
      </c>
    </row>
    <row r="53" spans="1:11" ht="15.6">
      <c r="A53" s="11" t="s">
        <v>13</v>
      </c>
      <c r="B53" s="12" t="s">
        <v>60</v>
      </c>
      <c r="C53" s="14" t="s">
        <v>6</v>
      </c>
      <c r="D53" s="16" t="s">
        <v>6</v>
      </c>
    </row>
    <row r="54" spans="1:11" ht="15.6">
      <c r="A54" s="11" t="s">
        <v>15</v>
      </c>
      <c r="B54" s="12" t="s">
        <v>61</v>
      </c>
      <c r="C54" s="14">
        <v>10974.37</v>
      </c>
      <c r="D54" s="16">
        <v>25759.15</v>
      </c>
    </row>
    <row r="55" spans="1:11" ht="15.6">
      <c r="A55" s="25" t="s">
        <v>7</v>
      </c>
      <c r="B55" s="26" t="s">
        <v>67</v>
      </c>
      <c r="C55" s="27">
        <f>C35+C36-C48</f>
        <v>3217143.9199999915</v>
      </c>
      <c r="D55" s="27">
        <f>D35+D36-D48</f>
        <v>3055517.4399999962</v>
      </c>
    </row>
    <row r="56" spans="1:11" ht="15.6">
      <c r="A56" s="11" t="s">
        <v>68</v>
      </c>
      <c r="B56" s="12" t="s">
        <v>69</v>
      </c>
      <c r="C56" s="14">
        <v>350542.84</v>
      </c>
      <c r="D56" s="16">
        <v>478412.52</v>
      </c>
    </row>
    <row r="57" spans="1:11" ht="15.6">
      <c r="A57" s="11" t="s">
        <v>70</v>
      </c>
      <c r="B57" s="12" t="s">
        <v>71</v>
      </c>
      <c r="C57" s="14">
        <v>0</v>
      </c>
      <c r="D57" s="16"/>
    </row>
    <row r="58" spans="1:11" ht="31.2">
      <c r="A58" s="20" t="s">
        <v>72</v>
      </c>
      <c r="B58" s="28" t="s">
        <v>73</v>
      </c>
      <c r="C58" s="22">
        <f>C55+C56-C57</f>
        <v>3567686.7599999914</v>
      </c>
      <c r="D58" s="22">
        <f>D55+D56-D57</f>
        <v>3533929.9599999962</v>
      </c>
      <c r="E58" s="29"/>
    </row>
    <row r="59" spans="1:11" ht="15.6">
      <c r="A59" s="20" t="s">
        <v>74</v>
      </c>
      <c r="B59" s="21" t="s">
        <v>75</v>
      </c>
      <c r="C59" s="30">
        <v>478961</v>
      </c>
      <c r="D59" s="30">
        <v>470542</v>
      </c>
    </row>
    <row r="60" spans="1:11" ht="15.6">
      <c r="A60" s="31" t="s">
        <v>76</v>
      </c>
      <c r="B60" s="32" t="s">
        <v>77</v>
      </c>
      <c r="C60" s="33"/>
      <c r="D60" s="33"/>
    </row>
    <row r="61" spans="1:11" ht="15.6">
      <c r="A61" s="31" t="s">
        <v>68</v>
      </c>
      <c r="B61" s="32" t="s">
        <v>78</v>
      </c>
      <c r="C61" s="33">
        <v>563344.11</v>
      </c>
      <c r="D61" s="33">
        <v>350542.84</v>
      </c>
      <c r="E61" s="29"/>
      <c r="F61" s="29"/>
    </row>
    <row r="62" spans="1:11" ht="16.2" thickBot="1">
      <c r="A62" s="31" t="s">
        <v>70</v>
      </c>
      <c r="B62" s="32" t="s">
        <v>79</v>
      </c>
      <c r="C62" s="33">
        <v>0</v>
      </c>
      <c r="D62" s="33">
        <v>0</v>
      </c>
    </row>
    <row r="63" spans="1:11" ht="16.2" thickBot="1">
      <c r="A63" s="34" t="s">
        <v>72</v>
      </c>
      <c r="B63" s="35" t="s">
        <v>80</v>
      </c>
      <c r="C63" s="36">
        <f>C58-C59-C61+C62</f>
        <v>2525381.6499999915</v>
      </c>
      <c r="D63" s="36">
        <f>D58-D59-D61+D62</f>
        <v>2712845.1199999964</v>
      </c>
      <c r="E63" s="37"/>
      <c r="G63" s="29"/>
    </row>
    <row r="64" spans="1:11" ht="15.6">
      <c r="B64" s="38" t="s">
        <v>81</v>
      </c>
    </row>
    <row r="65" spans="2:6" ht="15.6">
      <c r="B65" s="40"/>
      <c r="E65" s="29"/>
    </row>
    <row r="66" spans="2:6">
      <c r="F66" s="29"/>
    </row>
  </sheetData>
  <mergeCells count="1">
    <mergeCell ref="A1:C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RZiS 2023</vt:lpstr>
      <vt:lpstr>Arkusz2</vt:lpstr>
      <vt:lpstr>Arkusz3</vt:lpstr>
      <vt:lpstr>'RZiS 2023'!Obszar_wydruku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2025-06-03T07:24:28Z</dcterms:modified>
</cp:coreProperties>
</file>